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19440" windowHeight="948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60" i="1"/>
  <c r="G88"/>
  <c r="H88"/>
  <c r="H86"/>
  <c r="H85"/>
  <c r="H84"/>
  <c r="H83"/>
  <c r="H82"/>
  <c r="H80" s="1"/>
  <c r="H81"/>
  <c r="H78"/>
  <c r="H77"/>
  <c r="H76"/>
  <c r="H74"/>
  <c r="H71"/>
  <c r="H69"/>
  <c r="H67"/>
  <c r="H66"/>
  <c r="H64"/>
  <c r="H63"/>
  <c r="H62"/>
  <c r="H59"/>
  <c r="H58"/>
  <c r="H56" s="1"/>
  <c r="H57"/>
  <c r="H55"/>
  <c r="H54" s="1"/>
  <c r="H48"/>
  <c r="H45"/>
  <c r="H42"/>
  <c r="H41"/>
  <c r="H40"/>
  <c r="H39"/>
  <c r="H38"/>
  <c r="H36"/>
  <c r="H35"/>
  <c r="H32"/>
  <c r="H31"/>
  <c r="H30"/>
  <c r="H29"/>
  <c r="H28"/>
  <c r="H23"/>
  <c r="H22"/>
  <c r="H21"/>
  <c r="H20"/>
  <c r="H19"/>
  <c r="H18"/>
  <c r="H17"/>
  <c r="H16"/>
  <c r="H15"/>
  <c r="H14"/>
  <c r="H13"/>
  <c r="H12"/>
  <c r="H11"/>
  <c r="H10"/>
  <c r="G86"/>
  <c r="G85"/>
  <c r="G84"/>
  <c r="G83"/>
  <c r="G82"/>
  <c r="G81"/>
  <c r="G78"/>
  <c r="G77"/>
  <c r="G76"/>
  <c r="G75"/>
  <c r="H75" s="1"/>
  <c r="G74"/>
  <c r="G73" s="1"/>
  <c r="G69"/>
  <c r="G68" s="1"/>
  <c r="G67"/>
  <c r="G66"/>
  <c r="G65"/>
  <c r="H65" s="1"/>
  <c r="G64"/>
  <c r="G63"/>
  <c r="G62"/>
  <c r="G61"/>
  <c r="H61" s="1"/>
  <c r="G59"/>
  <c r="G58"/>
  <c r="G57"/>
  <c r="G52"/>
  <c r="H52" s="1"/>
  <c r="G51"/>
  <c r="H51" s="1"/>
  <c r="G55"/>
  <c r="G43"/>
  <c r="H43" s="1"/>
  <c r="G42"/>
  <c r="G41"/>
  <c r="G40"/>
  <c r="G39"/>
  <c r="G38"/>
  <c r="G36"/>
  <c r="G35"/>
  <c r="G32"/>
  <c r="G31"/>
  <c r="G30"/>
  <c r="G29"/>
  <c r="G28"/>
  <c r="G25"/>
  <c r="H25" s="1"/>
  <c r="G24"/>
  <c r="H24" s="1"/>
  <c r="G23"/>
  <c r="G22"/>
  <c r="G21"/>
  <c r="G20"/>
  <c r="G19"/>
  <c r="G18"/>
  <c r="G17"/>
  <c r="G16"/>
  <c r="G15"/>
  <c r="G14"/>
  <c r="G13"/>
  <c r="G12"/>
  <c r="G11"/>
  <c r="G10"/>
  <c r="F9"/>
  <c r="E9"/>
  <c r="D75"/>
  <c r="D73" s="1"/>
  <c r="D69"/>
  <c r="D68" s="1"/>
  <c r="D66"/>
  <c r="D61"/>
  <c r="D57"/>
  <c r="D59"/>
  <c r="D55"/>
  <c r="D54" s="1"/>
  <c r="D45"/>
  <c r="D42"/>
  <c r="D40"/>
  <c r="D38"/>
  <c r="I34"/>
  <c r="F34"/>
  <c r="E34"/>
  <c r="C53"/>
  <c r="C34"/>
  <c r="C37"/>
  <c r="I90"/>
  <c r="C90"/>
  <c r="I80"/>
  <c r="G80"/>
  <c r="F80"/>
  <c r="E80"/>
  <c r="D80"/>
  <c r="C80"/>
  <c r="I73"/>
  <c r="F73"/>
  <c r="E73"/>
  <c r="C73"/>
  <c r="I68"/>
  <c r="H68"/>
  <c r="F68"/>
  <c r="E68"/>
  <c r="B68"/>
  <c r="C68"/>
  <c r="I54"/>
  <c r="G54"/>
  <c r="F54"/>
  <c r="E54"/>
  <c r="I53"/>
  <c r="F60"/>
  <c r="F53" s="1"/>
  <c r="E60"/>
  <c r="E53" s="1"/>
  <c r="C60"/>
  <c r="I56"/>
  <c r="G56"/>
  <c r="F56"/>
  <c r="E56"/>
  <c r="C56"/>
  <c r="B53"/>
  <c r="C54"/>
  <c r="B54"/>
  <c r="B90"/>
  <c r="B80"/>
  <c r="B73"/>
  <c r="B60"/>
  <c r="B56"/>
  <c r="B34"/>
  <c r="H60" l="1"/>
  <c r="H53" s="1"/>
  <c r="H73"/>
  <c r="G60"/>
  <c r="G53" s="1"/>
  <c r="D60"/>
  <c r="D53" s="1"/>
  <c r="D56"/>
  <c r="J9"/>
  <c r="J26"/>
  <c r="J27"/>
  <c r="J34"/>
  <c r="J37"/>
  <c r="J44"/>
  <c r="J46"/>
  <c r="J50"/>
  <c r="J53"/>
  <c r="J60"/>
  <c r="J70"/>
  <c r="J72"/>
  <c r="J79"/>
  <c r="I27"/>
  <c r="H27"/>
  <c r="G27"/>
  <c r="D27"/>
  <c r="C27"/>
  <c r="B27"/>
  <c r="H9"/>
  <c r="G9"/>
  <c r="D9"/>
  <c r="C9"/>
  <c r="B9"/>
  <c r="I79"/>
  <c r="H79"/>
  <c r="G79"/>
  <c r="F79"/>
  <c r="E79"/>
  <c r="D79"/>
  <c r="C79"/>
  <c r="B79"/>
  <c r="I70"/>
  <c r="H70"/>
  <c r="G70"/>
  <c r="F70"/>
  <c r="E70"/>
  <c r="D70"/>
  <c r="C70"/>
  <c r="B70"/>
  <c r="I50"/>
  <c r="H50"/>
  <c r="G50"/>
  <c r="F50"/>
  <c r="E50"/>
  <c r="D50"/>
  <c r="C50"/>
  <c r="B50"/>
  <c r="I46"/>
  <c r="I33" s="1"/>
  <c r="H46"/>
  <c r="G46"/>
  <c r="F46"/>
  <c r="E46"/>
  <c r="D46"/>
  <c r="C46"/>
  <c r="B46"/>
  <c r="I37"/>
  <c r="E37"/>
  <c r="F37"/>
  <c r="G37"/>
  <c r="G34" s="1"/>
  <c r="H37"/>
  <c r="H34" s="1"/>
  <c r="E33" l="1"/>
  <c r="E91" s="1"/>
  <c r="G33"/>
  <c r="G91" s="1"/>
  <c r="I91"/>
  <c r="I89" s="1"/>
  <c r="I87"/>
  <c r="J33"/>
  <c r="J8"/>
  <c r="E72"/>
  <c r="I72"/>
  <c r="H72"/>
  <c r="H33" s="1"/>
  <c r="H91" s="1"/>
  <c r="G72"/>
  <c r="F72"/>
  <c r="F33" s="1"/>
  <c r="F91" s="1"/>
  <c r="D72"/>
  <c r="C72"/>
  <c r="B72"/>
  <c r="I44"/>
  <c r="H44"/>
  <c r="G44"/>
  <c r="F44"/>
  <c r="E44"/>
  <c r="D44"/>
  <c r="C44"/>
  <c r="B44"/>
  <c r="D37"/>
  <c r="D34" s="1"/>
  <c r="B37"/>
  <c r="I26"/>
  <c r="H26"/>
  <c r="G26"/>
  <c r="F27"/>
  <c r="F26" s="1"/>
  <c r="E27"/>
  <c r="E26" s="1"/>
  <c r="D26"/>
  <c r="C26"/>
  <c r="B26"/>
  <c r="D33" l="1"/>
  <c r="D91" s="1"/>
  <c r="B33"/>
  <c r="E8"/>
  <c r="C33"/>
  <c r="D8"/>
  <c r="H8"/>
  <c r="C8"/>
  <c r="G8"/>
  <c r="F8"/>
  <c r="B8"/>
  <c r="H90" l="1"/>
  <c r="H89" s="1"/>
  <c r="H87"/>
  <c r="G90"/>
  <c r="G89" s="1"/>
  <c r="G87"/>
  <c r="F90"/>
  <c r="F89" s="1"/>
  <c r="F87"/>
  <c r="E90"/>
  <c r="E89" s="1"/>
  <c r="E87"/>
  <c r="D90"/>
  <c r="D89" s="1"/>
  <c r="D87"/>
  <c r="C91"/>
  <c r="C89" s="1"/>
  <c r="C87"/>
  <c r="B87"/>
  <c r="B91"/>
  <c r="B89" s="1"/>
</calcChain>
</file>

<file path=xl/sharedStrings.xml><?xml version="1.0" encoding="utf-8"?>
<sst xmlns="http://schemas.openxmlformats.org/spreadsheetml/2006/main" count="104" uniqueCount="97">
  <si>
    <t>ВСЕГО доходов, из них</t>
  </si>
  <si>
    <t>Налоговые и неналоговые доходы</t>
  </si>
  <si>
    <t>налог на доходы физических лиц</t>
  </si>
  <si>
    <t>акцизы по подакцизным товарам</t>
  </si>
  <si>
    <t>налоги на совокупный доход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</si>
  <si>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</si>
  <si>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</si>
  <si>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</si>
  <si>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госпошлина</t>
  </si>
  <si>
    <t>задолженность по отмененным налогам, сборам</t>
  </si>
  <si>
    <t>доходы от сдачи в аренду имущества, находящегося в казне и (или) оперативном управлении органов управления городских и сельских поселений</t>
  </si>
  <si>
    <t>доходы от оказания платных услуг и компенсаций затрат государства</t>
  </si>
  <si>
    <t>доходы от реализации имущества, находящегося в собственности городских и сельских поселений</t>
  </si>
  <si>
    <t>доходы от продажи земельных участков, государственная собственность на которые не разграничена</t>
  </si>
  <si>
    <t>штрафы</t>
  </si>
  <si>
    <t>прочие доходы</t>
  </si>
  <si>
    <t>Безвозмездные поступления</t>
  </si>
  <si>
    <t>Безвозмездные поступления от других бюджетов бюджетной системы Российской Федерации, из них:</t>
  </si>
  <si>
    <t>дотации</t>
  </si>
  <si>
    <t>субсидии</t>
  </si>
  <si>
    <t xml:space="preserve">субвенции </t>
  </si>
  <si>
    <t>ВСЕГО расходов</t>
  </si>
  <si>
    <t>Общегосударственные вопросы</t>
  </si>
  <si>
    <t xml:space="preserve">расходы на выплаты персоналу  </t>
  </si>
  <si>
    <t>иные расходы</t>
  </si>
  <si>
    <t>Функционирование местных администраций (0104)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</si>
  <si>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</si>
  <si>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</si>
  <si>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</si>
  <si>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</si>
  <si>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Осуществление первичного воинского учета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</si>
  <si>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</si>
  <si>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</si>
  <si>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</si>
  <si>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</si>
  <si>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</si>
  <si>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</si>
  <si>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</si>
  <si>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</si>
  <si>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</si>
  <si>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</si>
  <si>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</si>
  <si>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Культура</t>
  </si>
  <si>
    <t>расходы на выплаты персоналу учреждений</t>
  </si>
  <si>
    <t>Другие вопросы в области культуры, кинематографии</t>
  </si>
  <si>
    <t>Физическая культура и спорт</t>
  </si>
  <si>
    <t>Массовый спорт</t>
  </si>
  <si>
    <t xml:space="preserve">Обслуживание государственного и  муниципального долга    </t>
  </si>
  <si>
    <t>Обслуживание государственного внутреннего и муниципального долга</t>
  </si>
  <si>
    <t>Межбюджетные трансферты общего характера</t>
  </si>
  <si>
    <t>Прочие межбюджетные трансферты общего характера</t>
  </si>
  <si>
    <t>Дефицит/профицит</t>
  </si>
  <si>
    <t>Остатки средств бюджетов (за исключением целевых средств)</t>
  </si>
  <si>
    <t>Источники финансирования дефицита бюджета, из них:</t>
  </si>
  <si>
    <t>увеличение остатков средств бюджетов</t>
  </si>
  <si>
    <t>уменьшения остатков средств бюджета</t>
  </si>
  <si>
    <t xml:space="preserve">* месяц предоставления органом местного самоуправления заявки на получение бюджетного кредита </t>
  </si>
  <si>
    <t>** заполняется на основании отчетности ФНС</t>
  </si>
  <si>
    <t>Наименование</t>
  </si>
  <si>
    <t>(наименование муниципального образования)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</si>
  <si>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</si>
  <si>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Расходы направленные на мероприятии по развитию газификации</t>
  </si>
  <si>
    <t>Расходы на мероприятие по обустройству контейнерных площадок</t>
  </si>
  <si>
    <t>Мероприятия по содержанию уличного освещения</t>
  </si>
  <si>
    <t>Расходы на реализацию мероприятий по трудоустройству граждан</t>
  </si>
  <si>
    <t>Расходы на реализацию мероприятий по проведению противоклещевой обработки</t>
  </si>
  <si>
    <t>Прочие мероприятия по благойстройству</t>
  </si>
  <si>
    <t>Расходы в сфере обращения с твердыми бытовыми отходами</t>
  </si>
  <si>
    <t>Мероприятия по содержанию мест захоронения</t>
  </si>
  <si>
    <t>Охрана окружающей среды</t>
  </si>
  <si>
    <t>Другие вопросы в области охраны окружающей среды</t>
  </si>
  <si>
    <t>Заведующий сектором экономики и финансов</t>
  </si>
  <si>
    <t xml:space="preserve">Коммунальное хозяйство </t>
  </si>
  <si>
    <t xml:space="preserve">Другие вопросы в области жилищно-коммунального хозяйства </t>
  </si>
  <si>
    <t>____________________________________</t>
  </si>
  <si>
    <t>доходы, получаемые в виде арендной платы за земельные участки, находящиеся в собственности сельских поселений</t>
  </si>
  <si>
    <t>доходы от перечисления части прибыли, остающейся после уплаты налогов и иных обязательных платежей МУП</t>
  </si>
  <si>
    <t>Бюджетные ассигнования (уточненный бюджет)</t>
  </si>
  <si>
    <t>Фактическое исполнение за 2024 год (тыс.руб.)</t>
  </si>
  <si>
    <t xml:space="preserve">Изменения предусмотренные проектом решения о местном бюджете </t>
  </si>
  <si>
    <t>Увеличение (+)</t>
  </si>
  <si>
    <t>Всего</t>
  </si>
  <si>
    <t xml:space="preserve">Бюджетные ассигнования с учетом проекта решения о местном бюджете </t>
  </si>
  <si>
    <t xml:space="preserve">Примечание (краткое обоснование изменений) </t>
  </si>
  <si>
    <t>Уменьшение (-)</t>
  </si>
  <si>
    <t>Прочие безвозмездные поступления в бюджеты сельских поселений</t>
  </si>
  <si>
    <t>Обеспечение деятельности финансовых, налоговых и таможенных органов и органов финансового</t>
  </si>
  <si>
    <t>Развитие водоснабжения</t>
  </si>
  <si>
    <t>Глава Администрации Калитвенского сельского посления</t>
  </si>
  <si>
    <t>С.В. Разуваев</t>
  </si>
  <si>
    <t>Г.П. Костюкова</t>
  </si>
  <si>
    <t>Бюджетные ассигнования (первоначальное решение №132 от 27.12.2025)</t>
  </si>
  <si>
    <t>Расходы на приобретение маневренного жилого фонда</t>
  </si>
  <si>
    <r>
      <t xml:space="preserve">Благоустройство </t>
    </r>
    <r>
      <rPr>
        <b/>
        <i/>
        <sz val="12"/>
        <color rgb="FF000000"/>
        <rFont val="Times New Roman"/>
        <family val="1"/>
        <charset val="204"/>
      </rPr>
      <t>(расшифровать по мероприятиям)</t>
    </r>
  </si>
  <si>
    <r>
      <t xml:space="preserve">Жилищное хозяйство </t>
    </r>
    <r>
      <rPr>
        <b/>
        <i/>
        <sz val="12"/>
        <color rgb="FF000000"/>
        <rFont val="Times New Roman"/>
        <family val="1"/>
        <charset val="204"/>
      </rPr>
      <t>(расшифровать по мероприятиям)</t>
    </r>
  </si>
  <si>
    <t>Свод изменений к проекту решения о внесении изменений в решение о бюджете Калитвенского сельского поселения</t>
  </si>
  <si>
    <t>поступили инициативные платежи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</si>
</sst>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0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4" fontId="0" fillId="0" borderId="0" xfId="0" applyNumberFormat="1"/>
    <xf numFmtId="0" fontId="12" fillId="0" borderId="0" xfId="0" applyFont="1"/>
    <xf numFmtId="0" fontId="13" fillId="0" borderId="0" xfId="0" applyFont="1"/>
    <xf numFmtId="0" fontId="3" fillId="0" borderId="5" xfId="0" applyFont="1" applyBorder="1" applyAlignment="1">
      <alignment vertical="top" wrapText="1"/>
    </xf>
    <xf numFmtId="164" fontId="6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3" fontId="17" fillId="2" borderId="1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/>
    <xf numFmtId="0" fontId="18" fillId="0" borderId="0" xfId="0" applyFont="1"/>
    <xf numFmtId="0" fontId="9" fillId="0" borderId="0" xfId="0" applyFont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165" fontId="14" fillId="2" borderId="3" xfId="0" applyNumberFormat="1" applyFont="1" applyFill="1" applyBorder="1" applyAlignment="1">
      <alignment horizontal="center" vertical="center" wrapText="1"/>
    </xf>
    <xf numFmtId="165" fontId="14" fillId="2" borderId="6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5" fontId="14" fillId="2" borderId="4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Alignment="1">
      <alignment horizontal="center" wrapText="1"/>
    </xf>
    <xf numFmtId="0" fontId="14" fillId="2" borderId="1" xfId="0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9"/>
  <sheetViews>
    <sheetView tabSelected="1" zoomScale="96" zoomScaleNormal="96" workbookViewId="0">
      <selection activeCell="F66" sqref="F66"/>
    </sheetView>
  </sheetViews>
  <sheetFormatPr defaultRowHeight="14.4"/>
  <cols>
    <col min="1" max="1" width="45.33203125" customWidth="1"/>
    <col min="2" max="2" width="16.88671875" customWidth="1"/>
    <col min="3" max="3" width="19.88671875" customWidth="1"/>
    <col min="4" max="4" width="16" customWidth="1"/>
    <col min="5" max="6" width="13.21875" customWidth="1"/>
    <col min="7" max="7" width="11" customWidth="1"/>
    <col min="8" max="8" width="19.44140625" customWidth="1"/>
    <col min="9" max="9" width="20.33203125" customWidth="1"/>
    <col min="10" max="10" width="9.88671875" hidden="1" customWidth="1"/>
  </cols>
  <sheetData>
    <row r="1" spans="1:13" ht="43.95" customHeight="1">
      <c r="A1" s="28" t="s">
        <v>95</v>
      </c>
      <c r="B1" s="28"/>
      <c r="C1" s="28"/>
      <c r="D1" s="28"/>
      <c r="E1" s="28"/>
      <c r="F1" s="28"/>
      <c r="G1" s="28"/>
      <c r="H1" s="28"/>
      <c r="I1" s="28"/>
      <c r="J1" s="28"/>
    </row>
    <row r="2" spans="1:13" ht="18" hidden="1">
      <c r="A2" s="29" t="s">
        <v>74</v>
      </c>
      <c r="B2" s="29"/>
      <c r="C2" s="29"/>
      <c r="D2" s="29"/>
      <c r="E2" s="29"/>
      <c r="F2" s="29"/>
      <c r="G2" s="29"/>
      <c r="H2" s="29"/>
      <c r="I2" s="29"/>
      <c r="J2" s="29"/>
    </row>
    <row r="3" spans="1:13" hidden="1">
      <c r="A3" s="30" t="s">
        <v>59</v>
      </c>
      <c r="B3" s="30"/>
      <c r="C3" s="30"/>
      <c r="D3" s="30"/>
      <c r="E3" s="30"/>
      <c r="F3" s="30"/>
      <c r="G3" s="30"/>
      <c r="H3" s="30"/>
      <c r="I3" s="30"/>
      <c r="J3" s="30"/>
    </row>
    <row r="5" spans="1:13" ht="74.400000000000006" customHeight="1">
      <c r="A5" s="36" t="s">
        <v>58</v>
      </c>
      <c r="B5" s="31" t="s">
        <v>78</v>
      </c>
      <c r="C5" s="32" t="s">
        <v>91</v>
      </c>
      <c r="D5" s="34" t="s">
        <v>77</v>
      </c>
      <c r="E5" s="40" t="s">
        <v>79</v>
      </c>
      <c r="F5" s="40"/>
      <c r="G5" s="40"/>
      <c r="H5" s="41" t="s">
        <v>82</v>
      </c>
      <c r="I5" s="34" t="s">
        <v>83</v>
      </c>
      <c r="J5" s="34"/>
    </row>
    <row r="6" spans="1:13" ht="36.6" customHeight="1">
      <c r="A6" s="36"/>
      <c r="B6" s="31"/>
      <c r="C6" s="33"/>
      <c r="D6" s="35"/>
      <c r="E6" s="24" t="s">
        <v>80</v>
      </c>
      <c r="F6" s="24" t="s">
        <v>84</v>
      </c>
      <c r="G6" s="24" t="s">
        <v>81</v>
      </c>
      <c r="H6" s="41"/>
      <c r="I6" s="35"/>
      <c r="J6" s="37"/>
    </row>
    <row r="7" spans="1:13" ht="18">
      <c r="A7" s="2">
        <v>1</v>
      </c>
      <c r="B7" s="4">
        <v>2</v>
      </c>
      <c r="C7" s="4">
        <v>3</v>
      </c>
      <c r="D7" s="5">
        <v>4</v>
      </c>
      <c r="E7" s="12">
        <v>5</v>
      </c>
      <c r="F7" s="3">
        <v>6</v>
      </c>
      <c r="G7" s="23">
        <v>7</v>
      </c>
      <c r="H7" s="3">
        <v>8</v>
      </c>
      <c r="I7" s="25">
        <v>9</v>
      </c>
      <c r="J7" s="3">
        <v>8</v>
      </c>
    </row>
    <row r="8" spans="1:13" ht="15.6">
      <c r="A8" s="13" t="s">
        <v>0</v>
      </c>
      <c r="B8" s="14">
        <f>B9+B26</f>
        <v>25464.899999999998</v>
      </c>
      <c r="C8" s="14">
        <f>C9+C26</f>
        <v>30826.799999999996</v>
      </c>
      <c r="D8" s="14">
        <f t="shared" ref="D8:J8" si="0">D9+D26</f>
        <v>31694.299999999996</v>
      </c>
      <c r="E8" s="14">
        <f t="shared" si="0"/>
        <v>1272.4000000000001</v>
      </c>
      <c r="F8" s="14">
        <f t="shared" si="0"/>
        <v>0</v>
      </c>
      <c r="G8" s="14">
        <f t="shared" si="0"/>
        <v>1272.4000000000001</v>
      </c>
      <c r="H8" s="14">
        <f t="shared" si="0"/>
        <v>32966.699999999997</v>
      </c>
      <c r="I8" s="14"/>
      <c r="J8" s="14">
        <f t="shared" si="0"/>
        <v>0</v>
      </c>
      <c r="K8" s="6"/>
      <c r="L8" s="6"/>
      <c r="M8" s="6"/>
    </row>
    <row r="9" spans="1:13" ht="15.6">
      <c r="A9" s="13" t="s">
        <v>1</v>
      </c>
      <c r="B9" s="14">
        <f t="shared" ref="B9:H9" si="1">B10+B12+B13+B14+B15+B16+B19+B24+B25+B17+B18+B20+B21+B22+B23</f>
        <v>7209.0999999999995</v>
      </c>
      <c r="C9" s="14">
        <f t="shared" si="1"/>
        <v>6107.1</v>
      </c>
      <c r="D9" s="14">
        <f t="shared" si="1"/>
        <v>6582.5999999999995</v>
      </c>
      <c r="E9" s="14">
        <f t="shared" si="1"/>
        <v>4.7</v>
      </c>
      <c r="F9" s="14">
        <f t="shared" si="1"/>
        <v>0</v>
      </c>
      <c r="G9" s="14">
        <f t="shared" si="1"/>
        <v>4.7</v>
      </c>
      <c r="H9" s="14">
        <f t="shared" si="1"/>
        <v>6587.2999999999993</v>
      </c>
      <c r="I9" s="14"/>
      <c r="J9" s="14">
        <f>J10+J12+J13+J14+J15+J16+J19+J24+J25+J17+J18+J20+J21+J22+J23</f>
        <v>0</v>
      </c>
      <c r="K9" s="6"/>
      <c r="L9" s="6"/>
    </row>
    <row r="10" spans="1:13" ht="15.6">
      <c r="A10" s="15" t="s">
        <v>2</v>
      </c>
      <c r="B10" s="16">
        <v>3012.1</v>
      </c>
      <c r="C10" s="16">
        <v>3370.3</v>
      </c>
      <c r="D10" s="16">
        <v>3370.3</v>
      </c>
      <c r="E10" s="16"/>
      <c r="F10" s="16"/>
      <c r="G10" s="16">
        <f>E10+F10</f>
        <v>0</v>
      </c>
      <c r="H10" s="16">
        <f>D10+G10</f>
        <v>3370.3</v>
      </c>
      <c r="I10" s="16"/>
      <c r="J10" s="16"/>
      <c r="K10" s="6"/>
    </row>
    <row r="11" spans="1:13" ht="15.6">
      <c r="A11" s="15" t="s">
        <v>3</v>
      </c>
      <c r="B11" s="16">
        <v>0</v>
      </c>
      <c r="C11" s="16">
        <v>0</v>
      </c>
      <c r="D11" s="16">
        <v>0</v>
      </c>
      <c r="E11" s="16"/>
      <c r="F11" s="16"/>
      <c r="G11" s="16">
        <f t="shared" ref="G11:G25" si="2">E11+F11</f>
        <v>0</v>
      </c>
      <c r="H11" s="16">
        <f t="shared" ref="H11:H25" si="3">D11+G11</f>
        <v>0</v>
      </c>
      <c r="I11" s="16"/>
      <c r="J11" s="16"/>
      <c r="K11" s="6"/>
    </row>
    <row r="12" spans="1:13" ht="15.6">
      <c r="A12" s="15" t="s">
        <v>4</v>
      </c>
      <c r="B12" s="16">
        <v>326.7</v>
      </c>
      <c r="C12" s="16">
        <v>328.6</v>
      </c>
      <c r="D12" s="16">
        <v>328.6</v>
      </c>
      <c r="E12" s="16"/>
      <c r="F12" s="16"/>
      <c r="G12" s="16">
        <f t="shared" si="2"/>
        <v>0</v>
      </c>
      <c r="H12" s="16">
        <f t="shared" si="3"/>
        <v>328.6</v>
      </c>
      <c r="I12" s="16"/>
      <c r="J12" s="16"/>
      <c r="K12" s="6"/>
    </row>
    <row r="13" spans="1:13" ht="15.6">
      <c r="A13" s="15" t="s">
        <v>5</v>
      </c>
      <c r="B13" s="16">
        <v>146.80000000000001</v>
      </c>
      <c r="C13" s="16">
        <v>143.30000000000001</v>
      </c>
      <c r="D13" s="16">
        <v>143.30000000000001</v>
      </c>
      <c r="E13" s="16"/>
      <c r="F13" s="16"/>
      <c r="G13" s="16">
        <f t="shared" si="2"/>
        <v>0</v>
      </c>
      <c r="H13" s="16">
        <f t="shared" si="3"/>
        <v>143.30000000000001</v>
      </c>
      <c r="I13" s="16"/>
      <c r="J13" s="16"/>
      <c r="K13" s="6"/>
    </row>
    <row r="14" spans="1:13" ht="15.6">
      <c r="A14" s="15" t="s">
        <v>6</v>
      </c>
      <c r="B14" s="16">
        <v>443.6</v>
      </c>
      <c r="C14" s="16">
        <v>593.70000000000005</v>
      </c>
      <c r="D14" s="16">
        <v>593.70000000000005</v>
      </c>
      <c r="E14" s="16"/>
      <c r="F14" s="16"/>
      <c r="G14" s="16">
        <f t="shared" si="2"/>
        <v>0</v>
      </c>
      <c r="H14" s="16">
        <f t="shared" si="3"/>
        <v>593.70000000000005</v>
      </c>
      <c r="I14" s="16"/>
      <c r="J14" s="16"/>
      <c r="K14" s="6"/>
    </row>
    <row r="15" spans="1:13" ht="15.6">
      <c r="A15" s="15" t="s">
        <v>7</v>
      </c>
      <c r="B15" s="16">
        <v>1373.8</v>
      </c>
      <c r="C15" s="16">
        <v>1357</v>
      </c>
      <c r="D15" s="16">
        <v>1357</v>
      </c>
      <c r="E15" s="16"/>
      <c r="F15" s="16"/>
      <c r="G15" s="16">
        <f t="shared" si="2"/>
        <v>0</v>
      </c>
      <c r="H15" s="16">
        <f t="shared" si="3"/>
        <v>1357</v>
      </c>
      <c r="I15" s="16"/>
      <c r="J15" s="16"/>
      <c r="K15" s="6"/>
    </row>
    <row r="16" spans="1:13" ht="15.6">
      <c r="A16" s="15" t="s">
        <v>8</v>
      </c>
      <c r="B16" s="16">
        <v>6.5</v>
      </c>
      <c r="C16" s="16">
        <v>5.4</v>
      </c>
      <c r="D16" s="16">
        <v>5.4</v>
      </c>
      <c r="E16" s="16"/>
      <c r="F16" s="16"/>
      <c r="G16" s="16">
        <f t="shared" si="2"/>
        <v>0</v>
      </c>
      <c r="H16" s="16">
        <f t="shared" si="3"/>
        <v>5.4</v>
      </c>
      <c r="I16" s="16"/>
      <c r="J16" s="16"/>
      <c r="K16" s="6"/>
    </row>
    <row r="17" spans="1:12" ht="18" customHeight="1">
      <c r="A17" s="15" t="s">
        <v>9</v>
      </c>
      <c r="B17" s="16"/>
      <c r="C17" s="16"/>
      <c r="D17" s="16"/>
      <c r="E17" s="16"/>
      <c r="F17" s="16"/>
      <c r="G17" s="16">
        <f t="shared" si="2"/>
        <v>0</v>
      </c>
      <c r="H17" s="16">
        <f t="shared" si="3"/>
        <v>0</v>
      </c>
      <c r="I17" s="16"/>
      <c r="J17" s="16"/>
      <c r="K17" s="6"/>
    </row>
    <row r="18" spans="1:12" ht="48" customHeight="1">
      <c r="A18" s="15" t="s">
        <v>75</v>
      </c>
      <c r="B18" s="16"/>
      <c r="C18" s="16"/>
      <c r="D18" s="16"/>
      <c r="E18" s="16"/>
      <c r="F18" s="16"/>
      <c r="G18" s="16">
        <f t="shared" si="2"/>
        <v>0</v>
      </c>
      <c r="H18" s="16">
        <f t="shared" si="3"/>
        <v>0</v>
      </c>
      <c r="I18" s="16"/>
      <c r="J18" s="16"/>
      <c r="K18" s="6"/>
    </row>
    <row r="19" spans="1:12" ht="62.4">
      <c r="A19" s="15" t="s">
        <v>10</v>
      </c>
      <c r="B19" s="16"/>
      <c r="C19" s="16"/>
      <c r="D19" s="16"/>
      <c r="E19" s="16"/>
      <c r="F19" s="16"/>
      <c r="G19" s="16">
        <f t="shared" si="2"/>
        <v>0</v>
      </c>
      <c r="H19" s="16">
        <f t="shared" si="3"/>
        <v>0</v>
      </c>
      <c r="I19" s="16"/>
      <c r="J19" s="16"/>
      <c r="K19" s="6"/>
    </row>
    <row r="20" spans="1:12" ht="46.8">
      <c r="A20" s="15" t="s">
        <v>76</v>
      </c>
      <c r="B20" s="16"/>
      <c r="C20" s="16"/>
      <c r="D20" s="16"/>
      <c r="E20" s="16"/>
      <c r="F20" s="16"/>
      <c r="G20" s="16">
        <f t="shared" si="2"/>
        <v>0</v>
      </c>
      <c r="H20" s="16">
        <f t="shared" si="3"/>
        <v>0</v>
      </c>
      <c r="I20" s="16"/>
      <c r="J20" s="16"/>
      <c r="K20" s="6"/>
    </row>
    <row r="21" spans="1:12" ht="31.2">
      <c r="A21" s="15" t="s">
        <v>11</v>
      </c>
      <c r="B21" s="16"/>
      <c r="C21" s="16"/>
      <c r="D21" s="16"/>
      <c r="E21" s="16"/>
      <c r="F21" s="16"/>
      <c r="G21" s="16">
        <f t="shared" si="2"/>
        <v>0</v>
      </c>
      <c r="H21" s="16">
        <f t="shared" si="3"/>
        <v>0</v>
      </c>
      <c r="I21" s="16"/>
      <c r="J21" s="16"/>
      <c r="K21" s="6"/>
    </row>
    <row r="22" spans="1:12" ht="46.8">
      <c r="A22" s="15" t="s">
        <v>12</v>
      </c>
      <c r="B22" s="16">
        <v>1321.6</v>
      </c>
      <c r="C22" s="16">
        <v>306.3</v>
      </c>
      <c r="D22" s="16">
        <v>423.4</v>
      </c>
      <c r="E22" s="16"/>
      <c r="F22" s="16"/>
      <c r="G22" s="16">
        <f t="shared" si="2"/>
        <v>0</v>
      </c>
      <c r="H22" s="16">
        <f t="shared" si="3"/>
        <v>423.4</v>
      </c>
      <c r="I22" s="16"/>
      <c r="J22" s="16"/>
      <c r="K22" s="6"/>
    </row>
    <row r="23" spans="1:12" ht="46.8">
      <c r="A23" s="15" t="s">
        <v>13</v>
      </c>
      <c r="B23" s="16">
        <v>126.3</v>
      </c>
      <c r="C23" s="16">
        <v>0</v>
      </c>
      <c r="D23" s="16">
        <v>223.2</v>
      </c>
      <c r="E23" s="16"/>
      <c r="F23" s="16"/>
      <c r="G23" s="16">
        <f t="shared" si="2"/>
        <v>0</v>
      </c>
      <c r="H23" s="16">
        <f t="shared" si="3"/>
        <v>223.2</v>
      </c>
      <c r="I23" s="16"/>
      <c r="J23" s="16"/>
      <c r="K23" s="6"/>
    </row>
    <row r="24" spans="1:12" ht="15.6">
      <c r="A24" s="17" t="s">
        <v>14</v>
      </c>
      <c r="B24" s="16">
        <v>90.3</v>
      </c>
      <c r="C24" s="16">
        <v>2.5</v>
      </c>
      <c r="D24" s="16">
        <v>2.5</v>
      </c>
      <c r="E24" s="16">
        <v>1</v>
      </c>
      <c r="F24" s="16"/>
      <c r="G24" s="16">
        <f t="shared" si="2"/>
        <v>1</v>
      </c>
      <c r="H24" s="16">
        <f t="shared" si="3"/>
        <v>3.5</v>
      </c>
      <c r="I24" s="16"/>
      <c r="J24" s="16"/>
      <c r="K24" s="6"/>
    </row>
    <row r="25" spans="1:12" ht="46.8">
      <c r="A25" s="17" t="s">
        <v>15</v>
      </c>
      <c r="B25" s="16">
        <v>361.4</v>
      </c>
      <c r="C25" s="16">
        <v>0</v>
      </c>
      <c r="D25" s="16">
        <v>135.19999999999999</v>
      </c>
      <c r="E25" s="16">
        <v>3.7</v>
      </c>
      <c r="F25" s="16"/>
      <c r="G25" s="16">
        <f t="shared" si="2"/>
        <v>3.7</v>
      </c>
      <c r="H25" s="16">
        <f t="shared" si="3"/>
        <v>138.89999999999998</v>
      </c>
      <c r="I25" s="16" t="s">
        <v>96</v>
      </c>
      <c r="J25" s="16"/>
      <c r="K25" s="6"/>
    </row>
    <row r="26" spans="1:12" ht="15.6">
      <c r="A26" s="13" t="s">
        <v>16</v>
      </c>
      <c r="B26" s="18">
        <f>B27</f>
        <v>18255.8</v>
      </c>
      <c r="C26" s="18">
        <f t="shared" ref="C26:J26" si="4">C27</f>
        <v>24719.699999999997</v>
      </c>
      <c r="D26" s="18">
        <f t="shared" si="4"/>
        <v>25111.699999999997</v>
      </c>
      <c r="E26" s="18">
        <f t="shared" si="4"/>
        <v>1267.7</v>
      </c>
      <c r="F26" s="18">
        <f t="shared" si="4"/>
        <v>0</v>
      </c>
      <c r="G26" s="18">
        <f t="shared" si="4"/>
        <v>1267.7</v>
      </c>
      <c r="H26" s="18">
        <f t="shared" si="4"/>
        <v>26379.4</v>
      </c>
      <c r="I26" s="18">
        <f t="shared" si="4"/>
        <v>0</v>
      </c>
      <c r="J26" s="18">
        <f t="shared" si="4"/>
        <v>0</v>
      </c>
      <c r="K26" s="6"/>
    </row>
    <row r="27" spans="1:12" ht="46.8">
      <c r="A27" s="13" t="s">
        <v>17</v>
      </c>
      <c r="B27" s="18">
        <f>B28+B30+B31+B32+B29</f>
        <v>18255.8</v>
      </c>
      <c r="C27" s="18">
        <f>C28+C30+C31+C32+C29</f>
        <v>24719.699999999997</v>
      </c>
      <c r="D27" s="18">
        <f>D28+D30+D31+D32+D29</f>
        <v>25111.699999999997</v>
      </c>
      <c r="E27" s="18">
        <f t="shared" ref="E27:F27" si="5">E28+E30+E31+E32</f>
        <v>1267.7</v>
      </c>
      <c r="F27" s="18">
        <f t="shared" si="5"/>
        <v>0</v>
      </c>
      <c r="G27" s="18">
        <f>G28+G30+G31+G32+G29</f>
        <v>1267.7</v>
      </c>
      <c r="H27" s="18">
        <f>H28+H30+H31+H32+H29</f>
        <v>26379.4</v>
      </c>
      <c r="I27" s="18">
        <f>I28+I30+I31+I32+I29</f>
        <v>0</v>
      </c>
      <c r="J27" s="18">
        <f>J28+J30+J31+J32+J29</f>
        <v>0</v>
      </c>
      <c r="K27" s="6"/>
      <c r="L27" s="6"/>
    </row>
    <row r="28" spans="1:12" ht="15.6">
      <c r="A28" s="17" t="s">
        <v>18</v>
      </c>
      <c r="B28" s="16">
        <v>7311.1</v>
      </c>
      <c r="C28" s="16">
        <v>7710.1</v>
      </c>
      <c r="D28" s="16">
        <v>7710.1</v>
      </c>
      <c r="E28" s="16"/>
      <c r="F28" s="16"/>
      <c r="G28" s="16">
        <f t="shared" ref="G28:G32" si="6">E28+F28</f>
        <v>0</v>
      </c>
      <c r="H28" s="16">
        <f t="shared" ref="H28:H32" si="7">D28+G28</f>
        <v>7710.1</v>
      </c>
      <c r="I28" s="16"/>
      <c r="J28" s="16"/>
      <c r="K28" s="6"/>
    </row>
    <row r="29" spans="1:12" ht="15.6">
      <c r="A29" s="17" t="s">
        <v>19</v>
      </c>
      <c r="B29" s="16"/>
      <c r="C29" s="16"/>
      <c r="D29" s="16"/>
      <c r="E29" s="16"/>
      <c r="F29" s="16"/>
      <c r="G29" s="16">
        <f t="shared" si="6"/>
        <v>0</v>
      </c>
      <c r="H29" s="16">
        <f t="shared" si="7"/>
        <v>0</v>
      </c>
      <c r="I29" s="16"/>
      <c r="J29" s="16"/>
      <c r="K29" s="6"/>
    </row>
    <row r="30" spans="1:12" ht="15.6">
      <c r="A30" s="17" t="s">
        <v>20</v>
      </c>
      <c r="B30" s="16">
        <v>144.80000000000001</v>
      </c>
      <c r="C30" s="16">
        <v>164.5</v>
      </c>
      <c r="D30" s="16">
        <v>164.5</v>
      </c>
      <c r="E30" s="16"/>
      <c r="F30" s="16"/>
      <c r="G30" s="16">
        <f t="shared" si="6"/>
        <v>0</v>
      </c>
      <c r="H30" s="16">
        <f t="shared" si="7"/>
        <v>164.5</v>
      </c>
      <c r="I30" s="16"/>
      <c r="J30" s="16"/>
      <c r="K30" s="6"/>
    </row>
    <row r="31" spans="1:12" ht="93.6">
      <c r="A31" s="17" t="s">
        <v>60</v>
      </c>
      <c r="B31" s="16">
        <v>10489.9</v>
      </c>
      <c r="C31" s="16">
        <v>16845.099999999999</v>
      </c>
      <c r="D31" s="16">
        <v>17237.099999999999</v>
      </c>
      <c r="E31" s="16">
        <v>1267.7</v>
      </c>
      <c r="F31" s="16"/>
      <c r="G31" s="16">
        <f t="shared" si="6"/>
        <v>1267.7</v>
      </c>
      <c r="H31" s="16">
        <f t="shared" si="7"/>
        <v>18504.8</v>
      </c>
      <c r="I31" s="16"/>
      <c r="J31" s="16"/>
      <c r="K31" s="6"/>
    </row>
    <row r="32" spans="1:12" ht="47.4" customHeight="1">
      <c r="A32" s="17" t="s">
        <v>85</v>
      </c>
      <c r="B32" s="16">
        <v>310</v>
      </c>
      <c r="C32" s="16">
        <v>0</v>
      </c>
      <c r="D32" s="16">
        <v>0</v>
      </c>
      <c r="E32" s="16"/>
      <c r="F32" s="16"/>
      <c r="G32" s="16">
        <f t="shared" si="6"/>
        <v>0</v>
      </c>
      <c r="H32" s="16">
        <f t="shared" si="7"/>
        <v>0</v>
      </c>
      <c r="I32" s="16"/>
      <c r="J32" s="16"/>
      <c r="K32" s="6"/>
    </row>
    <row r="33" spans="1:12" ht="15.6">
      <c r="A33" s="13" t="s">
        <v>21</v>
      </c>
      <c r="B33" s="19">
        <f>B34+B44+B46+B50+B53+B68+B72+B79</f>
        <v>24174.04</v>
      </c>
      <c r="C33" s="19">
        <f>C34+C44+C46+C50+C53+C68+C72+C79+C70</f>
        <v>31335.1</v>
      </c>
      <c r="D33" s="19">
        <f t="shared" ref="D33:I33" si="8">D34+D44+D46+D50+D53+D68+D72+D79+D70</f>
        <v>33759.9</v>
      </c>
      <c r="E33" s="19">
        <f t="shared" si="8"/>
        <v>1867.6</v>
      </c>
      <c r="F33" s="19">
        <f t="shared" si="8"/>
        <v>-595.19999999999993</v>
      </c>
      <c r="G33" s="19">
        <f t="shared" si="8"/>
        <v>1272.4000000000001</v>
      </c>
      <c r="H33" s="19">
        <f t="shared" si="8"/>
        <v>35032.300000000003</v>
      </c>
      <c r="I33" s="19">
        <f t="shared" si="8"/>
        <v>0</v>
      </c>
      <c r="J33" s="19">
        <f t="shared" ref="J33" si="9">J34+J44+J46+J50+J53+J68+J72+J79+J70</f>
        <v>0</v>
      </c>
      <c r="K33" s="6"/>
    </row>
    <row r="34" spans="1:12" ht="15.6">
      <c r="A34" s="20" t="s">
        <v>22</v>
      </c>
      <c r="B34" s="19">
        <f>B37+B42+B43+B40+B41</f>
        <v>11152.1</v>
      </c>
      <c r="C34" s="19">
        <f>C37+C42+C43+C40+C41</f>
        <v>11065.800000000001</v>
      </c>
      <c r="D34" s="19">
        <f t="shared" ref="D34:I34" si="10">D37+D42+D43+D40+D41</f>
        <v>11516.300000000001</v>
      </c>
      <c r="E34" s="19">
        <f t="shared" si="10"/>
        <v>0</v>
      </c>
      <c r="F34" s="19">
        <f t="shared" si="10"/>
        <v>-10</v>
      </c>
      <c r="G34" s="19">
        <f t="shared" si="10"/>
        <v>-10</v>
      </c>
      <c r="H34" s="19">
        <f t="shared" si="10"/>
        <v>11506.300000000001</v>
      </c>
      <c r="I34" s="19">
        <f t="shared" si="10"/>
        <v>0</v>
      </c>
      <c r="J34" s="19">
        <f t="shared" ref="J34" si="11">J37+J42+J43</f>
        <v>0</v>
      </c>
      <c r="K34" s="6"/>
      <c r="L34" s="6"/>
    </row>
    <row r="35" spans="1:12" ht="15.6">
      <c r="A35" s="21" t="s">
        <v>23</v>
      </c>
      <c r="B35" s="16"/>
      <c r="C35" s="22"/>
      <c r="D35" s="22"/>
      <c r="E35" s="22"/>
      <c r="F35" s="22"/>
      <c r="G35" s="16">
        <f t="shared" ref="G35:G36" si="12">E35+F35</f>
        <v>0</v>
      </c>
      <c r="H35" s="16">
        <f t="shared" ref="H35:H36" si="13">D35+G35</f>
        <v>0</v>
      </c>
      <c r="I35" s="22"/>
      <c r="J35" s="22"/>
      <c r="K35" s="6"/>
    </row>
    <row r="36" spans="1:12" ht="15.6">
      <c r="A36" s="21" t="s">
        <v>24</v>
      </c>
      <c r="B36" s="16"/>
      <c r="C36" s="22"/>
      <c r="D36" s="22"/>
      <c r="E36" s="22"/>
      <c r="F36" s="22"/>
      <c r="G36" s="16">
        <f t="shared" si="12"/>
        <v>0</v>
      </c>
      <c r="H36" s="16">
        <f t="shared" si="13"/>
        <v>0</v>
      </c>
      <c r="I36" s="22"/>
      <c r="J36" s="22"/>
      <c r="K36" s="6"/>
    </row>
    <row r="37" spans="1:12" ht="31.2">
      <c r="A37" s="17" t="s">
        <v>25</v>
      </c>
      <c r="B37" s="16">
        <f>B38+B39</f>
        <v>8777</v>
      </c>
      <c r="C37" s="16">
        <f>C38+C39</f>
        <v>10634.2</v>
      </c>
      <c r="D37" s="16">
        <f t="shared" ref="D37:J37" si="14">D38+D39</f>
        <v>10754.2</v>
      </c>
      <c r="E37" s="16">
        <f t="shared" si="14"/>
        <v>0</v>
      </c>
      <c r="F37" s="16">
        <f t="shared" si="14"/>
        <v>0</v>
      </c>
      <c r="G37" s="16">
        <f t="shared" si="14"/>
        <v>0</v>
      </c>
      <c r="H37" s="16">
        <f t="shared" si="14"/>
        <v>10754.2</v>
      </c>
      <c r="I37" s="16">
        <f t="shared" si="14"/>
        <v>0</v>
      </c>
      <c r="J37" s="16">
        <f t="shared" si="14"/>
        <v>0</v>
      </c>
      <c r="K37" s="6"/>
      <c r="L37" s="6"/>
    </row>
    <row r="38" spans="1:12" ht="15.6">
      <c r="A38" s="21" t="s">
        <v>23</v>
      </c>
      <c r="B38" s="16">
        <v>8348.1</v>
      </c>
      <c r="C38" s="16">
        <v>9916.7000000000007</v>
      </c>
      <c r="D38" s="16">
        <f>C38</f>
        <v>9916.7000000000007</v>
      </c>
      <c r="E38" s="16"/>
      <c r="F38" s="16"/>
      <c r="G38" s="16">
        <f t="shared" ref="G38:G43" si="15">E38+F38</f>
        <v>0</v>
      </c>
      <c r="H38" s="16">
        <f t="shared" ref="H38:H43" si="16">D38+G38</f>
        <v>9916.7000000000007</v>
      </c>
      <c r="I38" s="16"/>
      <c r="J38" s="16"/>
      <c r="K38" s="6"/>
      <c r="L38" s="6"/>
    </row>
    <row r="39" spans="1:12" ht="15.6">
      <c r="A39" s="21" t="s">
        <v>24</v>
      </c>
      <c r="B39" s="16">
        <v>428.9</v>
      </c>
      <c r="C39" s="16">
        <v>717.5</v>
      </c>
      <c r="D39" s="16">
        <v>837.5</v>
      </c>
      <c r="E39" s="16"/>
      <c r="F39" s="16"/>
      <c r="G39" s="16">
        <f t="shared" si="15"/>
        <v>0</v>
      </c>
      <c r="H39" s="16">
        <f t="shared" si="16"/>
        <v>837.5</v>
      </c>
      <c r="I39" s="16"/>
      <c r="J39" s="16"/>
      <c r="K39" s="6"/>
      <c r="L39" s="6"/>
    </row>
    <row r="40" spans="1:12" ht="46.8">
      <c r="A40" s="17" t="s">
        <v>86</v>
      </c>
      <c r="B40" s="16">
        <v>54.9</v>
      </c>
      <c r="C40" s="16">
        <v>57.6</v>
      </c>
      <c r="D40" s="16">
        <f>C40</f>
        <v>57.6</v>
      </c>
      <c r="E40" s="16">
        <v>0</v>
      </c>
      <c r="F40" s="16"/>
      <c r="G40" s="16">
        <f t="shared" si="15"/>
        <v>0</v>
      </c>
      <c r="H40" s="16">
        <f t="shared" si="16"/>
        <v>57.6</v>
      </c>
      <c r="I40" s="16"/>
      <c r="J40" s="16"/>
      <c r="K40" s="6"/>
      <c r="L40" s="6"/>
    </row>
    <row r="41" spans="1:12" ht="17.399999999999999" customHeight="1">
      <c r="A41" s="17" t="s">
        <v>26</v>
      </c>
      <c r="B41" s="16">
        <v>0</v>
      </c>
      <c r="C41" s="16">
        <v>0</v>
      </c>
      <c r="D41" s="16">
        <v>0</v>
      </c>
      <c r="E41" s="16"/>
      <c r="F41" s="16"/>
      <c r="G41" s="16">
        <f t="shared" si="15"/>
        <v>0</v>
      </c>
      <c r="H41" s="16">
        <f t="shared" si="16"/>
        <v>0</v>
      </c>
      <c r="I41" s="16"/>
      <c r="J41" s="16"/>
      <c r="K41" s="6"/>
      <c r="L41" s="6"/>
    </row>
    <row r="42" spans="1:12" ht="15.6">
      <c r="A42" s="17" t="s">
        <v>27</v>
      </c>
      <c r="B42" s="16">
        <v>0</v>
      </c>
      <c r="C42" s="16">
        <v>10</v>
      </c>
      <c r="D42" s="16">
        <f>C42</f>
        <v>10</v>
      </c>
      <c r="E42" s="16"/>
      <c r="F42" s="16"/>
      <c r="G42" s="16">
        <f t="shared" si="15"/>
        <v>0</v>
      </c>
      <c r="H42" s="16">
        <f t="shared" si="16"/>
        <v>10</v>
      </c>
      <c r="I42" s="16"/>
      <c r="J42" s="16"/>
      <c r="K42" s="6"/>
      <c r="L42" s="6"/>
    </row>
    <row r="43" spans="1:12" ht="15.6">
      <c r="A43" s="17" t="s">
        <v>28</v>
      </c>
      <c r="B43" s="16">
        <v>2320.1999999999998</v>
      </c>
      <c r="C43" s="16">
        <v>364</v>
      </c>
      <c r="D43" s="16">
        <v>694.5</v>
      </c>
      <c r="E43" s="16"/>
      <c r="F43" s="16">
        <v>-10</v>
      </c>
      <c r="G43" s="16">
        <f t="shared" si="15"/>
        <v>-10</v>
      </c>
      <c r="H43" s="16">
        <f t="shared" si="16"/>
        <v>684.5</v>
      </c>
      <c r="I43" s="16"/>
      <c r="J43" s="16"/>
      <c r="K43" s="6"/>
      <c r="L43" s="6"/>
    </row>
    <row r="44" spans="1:12" ht="15.6">
      <c r="A44" s="20" t="s">
        <v>29</v>
      </c>
      <c r="B44" s="14">
        <f>B45</f>
        <v>144.6</v>
      </c>
      <c r="C44" s="14">
        <f t="shared" ref="C44:J44" si="17">C45</f>
        <v>164.3</v>
      </c>
      <c r="D44" s="14">
        <f t="shared" si="17"/>
        <v>164.3</v>
      </c>
      <c r="E44" s="14">
        <f t="shared" si="17"/>
        <v>0</v>
      </c>
      <c r="F44" s="14">
        <f t="shared" si="17"/>
        <v>0</v>
      </c>
      <c r="G44" s="14">
        <f t="shared" si="17"/>
        <v>0</v>
      </c>
      <c r="H44" s="14">
        <f t="shared" si="17"/>
        <v>164.3</v>
      </c>
      <c r="I44" s="14">
        <f t="shared" si="17"/>
        <v>0</v>
      </c>
      <c r="J44" s="14">
        <f t="shared" si="17"/>
        <v>0</v>
      </c>
      <c r="K44" s="6"/>
      <c r="L44" s="6"/>
    </row>
    <row r="45" spans="1:12" ht="15.6">
      <c r="A45" s="17" t="s">
        <v>30</v>
      </c>
      <c r="B45" s="16">
        <v>144.6</v>
      </c>
      <c r="C45" s="16">
        <v>164.3</v>
      </c>
      <c r="D45" s="16">
        <f>C45</f>
        <v>164.3</v>
      </c>
      <c r="E45" s="16"/>
      <c r="F45" s="16"/>
      <c r="G45" s="16"/>
      <c r="H45" s="16">
        <f>D45+G45</f>
        <v>164.3</v>
      </c>
      <c r="I45" s="16"/>
      <c r="J45" s="16"/>
      <c r="K45" s="6"/>
      <c r="L45" s="6"/>
    </row>
    <row r="46" spans="1:12" ht="31.2">
      <c r="A46" s="20" t="s">
        <v>31</v>
      </c>
      <c r="B46" s="14">
        <f>B47+B48+B49</f>
        <v>138.4</v>
      </c>
      <c r="C46" s="14">
        <f t="shared" ref="C46:J46" si="18">C47+C48+C49</f>
        <v>22</v>
      </c>
      <c r="D46" s="14">
        <f t="shared" si="18"/>
        <v>112</v>
      </c>
      <c r="E46" s="14">
        <f t="shared" si="18"/>
        <v>0</v>
      </c>
      <c r="F46" s="14">
        <f t="shared" si="18"/>
        <v>0</v>
      </c>
      <c r="G46" s="14">
        <f t="shared" si="18"/>
        <v>0</v>
      </c>
      <c r="H46" s="14">
        <f t="shared" si="18"/>
        <v>112</v>
      </c>
      <c r="I46" s="14">
        <f t="shared" si="18"/>
        <v>0</v>
      </c>
      <c r="J46" s="14">
        <f t="shared" si="18"/>
        <v>0</v>
      </c>
      <c r="K46" s="6"/>
      <c r="L46" s="6"/>
    </row>
    <row r="47" spans="1:12" ht="46.2" customHeight="1">
      <c r="A47" s="17" t="s">
        <v>32</v>
      </c>
      <c r="B47" s="16">
        <v>138.4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22"/>
      <c r="K47" s="6"/>
      <c r="L47" s="6"/>
    </row>
    <row r="48" spans="1:12" ht="15.6">
      <c r="A48" s="17" t="s">
        <v>33</v>
      </c>
      <c r="B48" s="22"/>
      <c r="C48" s="22">
        <v>22</v>
      </c>
      <c r="D48" s="22">
        <v>112</v>
      </c>
      <c r="E48" s="22"/>
      <c r="F48" s="22"/>
      <c r="G48" s="22"/>
      <c r="H48" s="16">
        <f>D48+G48</f>
        <v>112</v>
      </c>
      <c r="I48" s="22"/>
      <c r="J48" s="22"/>
      <c r="K48" s="6"/>
      <c r="L48" s="6"/>
    </row>
    <row r="49" spans="1:12" ht="30" customHeight="1">
      <c r="A49" s="17" t="s">
        <v>34</v>
      </c>
      <c r="B49" s="22"/>
      <c r="C49" s="22">
        <v>0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/>
      <c r="K49" s="6"/>
      <c r="L49" s="6"/>
    </row>
    <row r="50" spans="1:12" ht="15.6">
      <c r="A50" s="20" t="s">
        <v>35</v>
      </c>
      <c r="B50" s="14">
        <f>B51+B52</f>
        <v>2555.5</v>
      </c>
      <c r="C50" s="14">
        <f t="shared" ref="C50:J50" si="19">C51+C52</f>
        <v>1948.8</v>
      </c>
      <c r="D50" s="14">
        <f t="shared" si="19"/>
        <v>2148.8000000000002</v>
      </c>
      <c r="E50" s="14">
        <f t="shared" si="19"/>
        <v>793.7</v>
      </c>
      <c r="F50" s="14">
        <f t="shared" si="19"/>
        <v>0</v>
      </c>
      <c r="G50" s="14">
        <f t="shared" si="19"/>
        <v>793.7</v>
      </c>
      <c r="H50" s="14">
        <f t="shared" si="19"/>
        <v>2942.5</v>
      </c>
      <c r="I50" s="14">
        <f t="shared" si="19"/>
        <v>0</v>
      </c>
      <c r="J50" s="14">
        <f t="shared" si="19"/>
        <v>0</v>
      </c>
      <c r="K50" s="6"/>
      <c r="L50" s="6"/>
    </row>
    <row r="51" spans="1:12" ht="15.6">
      <c r="A51" s="17" t="s">
        <v>36</v>
      </c>
      <c r="B51" s="16">
        <v>2469.9</v>
      </c>
      <c r="C51" s="16">
        <v>1944.8</v>
      </c>
      <c r="D51" s="16">
        <v>1944.8</v>
      </c>
      <c r="E51" s="16">
        <v>747.7</v>
      </c>
      <c r="F51" s="22"/>
      <c r="G51" s="16">
        <f t="shared" ref="G51:G52" si="20">E51+F51</f>
        <v>747.7</v>
      </c>
      <c r="H51" s="16">
        <f t="shared" ref="H51:H52" si="21">D51+G51</f>
        <v>2692.5</v>
      </c>
      <c r="I51" s="22"/>
      <c r="J51" s="22"/>
      <c r="K51" s="6"/>
      <c r="L51" s="6"/>
    </row>
    <row r="52" spans="1:12" ht="31.2">
      <c r="A52" s="17" t="s">
        <v>37</v>
      </c>
      <c r="B52" s="22">
        <v>85.6</v>
      </c>
      <c r="C52" s="22">
        <v>4</v>
      </c>
      <c r="D52" s="22">
        <v>204</v>
      </c>
      <c r="E52" s="22">
        <v>46</v>
      </c>
      <c r="F52" s="22"/>
      <c r="G52" s="16">
        <f t="shared" si="20"/>
        <v>46</v>
      </c>
      <c r="H52" s="16">
        <f t="shared" si="21"/>
        <v>250</v>
      </c>
      <c r="I52" s="22"/>
      <c r="J52" s="22"/>
      <c r="K52" s="6"/>
      <c r="L52" s="6"/>
    </row>
    <row r="53" spans="1:12" ht="15.6">
      <c r="A53" s="13" t="s">
        <v>38</v>
      </c>
      <c r="B53" s="14">
        <f>B56+B60</f>
        <v>4885.04</v>
      </c>
      <c r="C53" s="14">
        <f>C54+C56+C60</f>
        <v>5397.1</v>
      </c>
      <c r="D53" s="14">
        <f t="shared" ref="D53:I53" si="22">D54+D56+D60</f>
        <v>6561.4</v>
      </c>
      <c r="E53" s="14">
        <f t="shared" si="22"/>
        <v>540</v>
      </c>
      <c r="F53" s="14">
        <f t="shared" si="22"/>
        <v>-55.3</v>
      </c>
      <c r="G53" s="14">
        <f t="shared" si="22"/>
        <v>484.7</v>
      </c>
      <c r="H53" s="14">
        <f t="shared" si="22"/>
        <v>7046.1</v>
      </c>
      <c r="I53" s="14">
        <f t="shared" si="22"/>
        <v>0</v>
      </c>
      <c r="J53" s="14">
        <f t="shared" ref="J53" si="23">J56+J60</f>
        <v>0</v>
      </c>
      <c r="K53" s="6"/>
      <c r="L53" s="6"/>
    </row>
    <row r="54" spans="1:12" s="27" customFormat="1" ht="32.4">
      <c r="A54" s="13" t="s">
        <v>94</v>
      </c>
      <c r="B54" s="14">
        <f>B55</f>
        <v>0</v>
      </c>
      <c r="C54" s="14">
        <f>C55</f>
        <v>2550</v>
      </c>
      <c r="D54" s="14">
        <f t="shared" ref="D54:I54" si="24">D55</f>
        <v>2550</v>
      </c>
      <c r="E54" s="14">
        <f t="shared" si="24"/>
        <v>0</v>
      </c>
      <c r="F54" s="14">
        <f t="shared" si="24"/>
        <v>0</v>
      </c>
      <c r="G54" s="14">
        <f t="shared" si="24"/>
        <v>0</v>
      </c>
      <c r="H54" s="14">
        <f t="shared" si="24"/>
        <v>2550</v>
      </c>
      <c r="I54" s="14">
        <f t="shared" si="24"/>
        <v>0</v>
      </c>
      <c r="J54" s="14"/>
      <c r="K54" s="26"/>
      <c r="L54" s="26"/>
    </row>
    <row r="55" spans="1:12" ht="31.2">
      <c r="A55" s="21" t="s">
        <v>92</v>
      </c>
      <c r="B55" s="22">
        <v>0</v>
      </c>
      <c r="C55" s="22">
        <v>2550</v>
      </c>
      <c r="D55" s="22">
        <f>C55</f>
        <v>2550</v>
      </c>
      <c r="E55" s="22"/>
      <c r="F55" s="22"/>
      <c r="G55" s="16">
        <f t="shared" ref="G55" si="25">E55+F55</f>
        <v>0</v>
      </c>
      <c r="H55" s="16">
        <f>D55+G55</f>
        <v>2550</v>
      </c>
      <c r="I55" s="22"/>
      <c r="J55" s="22"/>
      <c r="K55" s="6"/>
      <c r="L55" s="6"/>
    </row>
    <row r="56" spans="1:12" s="27" customFormat="1" ht="15.6">
      <c r="A56" s="13" t="s">
        <v>72</v>
      </c>
      <c r="B56" s="18">
        <f>B57+B58+B59</f>
        <v>250.8</v>
      </c>
      <c r="C56" s="18">
        <f t="shared" ref="C56:I56" si="26">C57+C58+C59</f>
        <v>761</v>
      </c>
      <c r="D56" s="18">
        <f t="shared" si="26"/>
        <v>861</v>
      </c>
      <c r="E56" s="18">
        <f t="shared" si="26"/>
        <v>0</v>
      </c>
      <c r="F56" s="18">
        <f t="shared" si="26"/>
        <v>0</v>
      </c>
      <c r="G56" s="18">
        <f t="shared" si="26"/>
        <v>0</v>
      </c>
      <c r="H56" s="18">
        <f t="shared" si="26"/>
        <v>861</v>
      </c>
      <c r="I56" s="18">
        <f t="shared" si="26"/>
        <v>0</v>
      </c>
      <c r="J56" s="18"/>
      <c r="K56" s="26"/>
      <c r="L56" s="26"/>
    </row>
    <row r="57" spans="1:12" ht="31.2">
      <c r="A57" s="21" t="s">
        <v>61</v>
      </c>
      <c r="B57" s="16">
        <v>155.5</v>
      </c>
      <c r="C57" s="16">
        <v>250.6</v>
      </c>
      <c r="D57" s="16">
        <f>C57</f>
        <v>250.6</v>
      </c>
      <c r="E57" s="16"/>
      <c r="F57" s="16"/>
      <c r="G57" s="16">
        <f t="shared" ref="G57:G59" si="27">E57+F57</f>
        <v>0</v>
      </c>
      <c r="H57" s="16">
        <f t="shared" ref="H57:H59" si="28">D57+G57</f>
        <v>250.6</v>
      </c>
      <c r="I57" s="16"/>
      <c r="J57" s="16"/>
      <c r="K57" s="6"/>
      <c r="L57" s="6"/>
    </row>
    <row r="58" spans="1:12" ht="15.6">
      <c r="A58" s="21" t="s">
        <v>87</v>
      </c>
      <c r="B58" s="16">
        <v>95.3</v>
      </c>
      <c r="C58" s="16">
        <v>121.6</v>
      </c>
      <c r="D58" s="16">
        <v>221.6</v>
      </c>
      <c r="E58" s="16"/>
      <c r="F58" s="16"/>
      <c r="G58" s="16">
        <f t="shared" si="27"/>
        <v>0</v>
      </c>
      <c r="H58" s="16">
        <f t="shared" si="28"/>
        <v>221.6</v>
      </c>
      <c r="I58" s="16"/>
      <c r="J58" s="16"/>
      <c r="K58" s="6"/>
      <c r="L58" s="6"/>
    </row>
    <row r="59" spans="1:12" ht="31.2">
      <c r="A59" s="21" t="s">
        <v>62</v>
      </c>
      <c r="B59" s="16">
        <v>0</v>
      </c>
      <c r="C59" s="16">
        <v>388.8</v>
      </c>
      <c r="D59" s="16">
        <f>C59</f>
        <v>388.8</v>
      </c>
      <c r="E59" s="16"/>
      <c r="F59" s="16"/>
      <c r="G59" s="16">
        <f t="shared" si="27"/>
        <v>0</v>
      </c>
      <c r="H59" s="16">
        <f t="shared" si="28"/>
        <v>388.8</v>
      </c>
      <c r="I59" s="16"/>
      <c r="J59" s="16"/>
      <c r="K59" s="6"/>
      <c r="L59" s="6"/>
    </row>
    <row r="60" spans="1:12" s="27" customFormat="1" ht="32.4">
      <c r="A60" s="13" t="s">
        <v>93</v>
      </c>
      <c r="B60" s="18">
        <f>B61+B62+B63+B64+B65+B66</f>
        <v>4634.24</v>
      </c>
      <c r="C60" s="18">
        <f t="shared" ref="C60:H60" si="29">C61+C62+C63+C64+C65+C66</f>
        <v>2086.1</v>
      </c>
      <c r="D60" s="18">
        <f t="shared" si="29"/>
        <v>3150.4</v>
      </c>
      <c r="E60" s="18">
        <f t="shared" si="29"/>
        <v>540</v>
      </c>
      <c r="F60" s="18">
        <f t="shared" si="29"/>
        <v>-55.3</v>
      </c>
      <c r="G60" s="18">
        <f t="shared" si="29"/>
        <v>484.7</v>
      </c>
      <c r="H60" s="18">
        <f t="shared" si="29"/>
        <v>3635.1000000000004</v>
      </c>
      <c r="I60" s="18">
        <f>I61+I62+I63+I64+I65+I66</f>
        <v>0</v>
      </c>
      <c r="J60" s="18">
        <f t="shared" ref="J60" si="30">J61+J62+J63+J65+J67</f>
        <v>0</v>
      </c>
      <c r="K60" s="26"/>
      <c r="L60" s="26"/>
    </row>
    <row r="61" spans="1:12" ht="31.2">
      <c r="A61" s="21" t="s">
        <v>63</v>
      </c>
      <c r="B61" s="16">
        <v>783.4</v>
      </c>
      <c r="C61" s="16">
        <v>810</v>
      </c>
      <c r="D61" s="16">
        <f>C61</f>
        <v>810</v>
      </c>
      <c r="E61" s="16">
        <v>20</v>
      </c>
      <c r="F61" s="16"/>
      <c r="G61" s="16">
        <f t="shared" ref="G61:G67" si="31">E61+F61</f>
        <v>20</v>
      </c>
      <c r="H61" s="16">
        <f t="shared" ref="H61:H67" si="32">D61+G61</f>
        <v>830</v>
      </c>
      <c r="I61" s="16"/>
      <c r="J61" s="16"/>
      <c r="K61" s="6"/>
      <c r="L61" s="6"/>
    </row>
    <row r="62" spans="1:12" ht="31.2">
      <c r="A62" s="21" t="s">
        <v>68</v>
      </c>
      <c r="B62" s="16">
        <v>99.8</v>
      </c>
      <c r="C62" s="16">
        <v>10</v>
      </c>
      <c r="D62" s="16">
        <v>100</v>
      </c>
      <c r="E62" s="16"/>
      <c r="F62" s="16"/>
      <c r="G62" s="16">
        <f t="shared" si="31"/>
        <v>0</v>
      </c>
      <c r="H62" s="16">
        <f t="shared" si="32"/>
        <v>100</v>
      </c>
      <c r="I62" s="16"/>
      <c r="J62" s="16"/>
      <c r="K62" s="6"/>
      <c r="L62" s="6"/>
    </row>
    <row r="63" spans="1:12" ht="31.2">
      <c r="A63" s="21" t="s">
        <v>64</v>
      </c>
      <c r="B63" s="16">
        <v>1232.4000000000001</v>
      </c>
      <c r="C63" s="16">
        <v>810</v>
      </c>
      <c r="D63" s="16">
        <v>900</v>
      </c>
      <c r="E63" s="16"/>
      <c r="F63" s="16"/>
      <c r="G63" s="16">
        <f t="shared" si="31"/>
        <v>0</v>
      </c>
      <c r="H63" s="16">
        <f t="shared" si="32"/>
        <v>900</v>
      </c>
      <c r="I63" s="16"/>
      <c r="J63" s="16"/>
      <c r="K63" s="6"/>
      <c r="L63" s="6"/>
    </row>
    <row r="64" spans="1:12" ht="31.2">
      <c r="A64" s="21" t="s">
        <v>65</v>
      </c>
      <c r="B64" s="16">
        <v>11.14</v>
      </c>
      <c r="C64" s="16">
        <v>11.1</v>
      </c>
      <c r="D64" s="16">
        <v>13</v>
      </c>
      <c r="E64" s="16"/>
      <c r="F64" s="16"/>
      <c r="G64" s="16">
        <f t="shared" si="31"/>
        <v>0</v>
      </c>
      <c r="H64" s="16">
        <f t="shared" si="32"/>
        <v>13</v>
      </c>
      <c r="I64" s="16"/>
      <c r="J64" s="16"/>
      <c r="K64" s="6"/>
      <c r="L64" s="6"/>
    </row>
    <row r="65" spans="1:12" ht="15.6">
      <c r="A65" s="21" t="s">
        <v>66</v>
      </c>
      <c r="B65" s="16">
        <v>2481.9</v>
      </c>
      <c r="C65" s="16">
        <v>425</v>
      </c>
      <c r="D65" s="16">
        <v>1307.4000000000001</v>
      </c>
      <c r="E65" s="16">
        <v>520</v>
      </c>
      <c r="F65" s="16">
        <v>-55.3</v>
      </c>
      <c r="G65" s="16">
        <f t="shared" si="31"/>
        <v>464.7</v>
      </c>
      <c r="H65" s="16">
        <f t="shared" si="32"/>
        <v>1772.1000000000001</v>
      </c>
      <c r="I65" s="16"/>
      <c r="J65" s="16"/>
      <c r="K65" s="6"/>
      <c r="L65" s="6"/>
    </row>
    <row r="66" spans="1:12" ht="31.2">
      <c r="A66" s="21" t="s">
        <v>67</v>
      </c>
      <c r="B66" s="16">
        <v>25.6</v>
      </c>
      <c r="C66" s="16">
        <v>20</v>
      </c>
      <c r="D66" s="16">
        <f>C66</f>
        <v>20</v>
      </c>
      <c r="E66" s="16"/>
      <c r="F66" s="16"/>
      <c r="G66" s="16">
        <f t="shared" si="31"/>
        <v>0</v>
      </c>
      <c r="H66" s="16">
        <f t="shared" si="32"/>
        <v>20</v>
      </c>
      <c r="I66" s="16"/>
      <c r="J66" s="16"/>
      <c r="K66" s="6"/>
      <c r="L66" s="6"/>
    </row>
    <row r="67" spans="1:12" ht="31.2">
      <c r="A67" s="17" t="s">
        <v>73</v>
      </c>
      <c r="B67" s="16"/>
      <c r="C67" s="16"/>
      <c r="D67" s="16"/>
      <c r="E67" s="16"/>
      <c r="F67" s="16"/>
      <c r="G67" s="16">
        <f t="shared" si="31"/>
        <v>0</v>
      </c>
      <c r="H67" s="16">
        <f t="shared" si="32"/>
        <v>0</v>
      </c>
      <c r="I67" s="16"/>
      <c r="J67" s="16"/>
      <c r="K67" s="6"/>
      <c r="L67" s="6"/>
    </row>
    <row r="68" spans="1:12" ht="15.6">
      <c r="A68" s="13" t="s">
        <v>69</v>
      </c>
      <c r="B68" s="18">
        <f>B69</f>
        <v>0</v>
      </c>
      <c r="C68" s="18">
        <f>C69</f>
        <v>1</v>
      </c>
      <c r="D68" s="18">
        <f t="shared" ref="D68:I68" si="33">D69</f>
        <v>1</v>
      </c>
      <c r="E68" s="18">
        <f t="shared" si="33"/>
        <v>0</v>
      </c>
      <c r="F68" s="18">
        <f t="shared" si="33"/>
        <v>0</v>
      </c>
      <c r="G68" s="18">
        <f t="shared" si="33"/>
        <v>0</v>
      </c>
      <c r="H68" s="18">
        <f t="shared" si="33"/>
        <v>1</v>
      </c>
      <c r="I68" s="18">
        <f t="shared" si="33"/>
        <v>0</v>
      </c>
      <c r="J68" s="18"/>
      <c r="K68" s="6"/>
      <c r="L68" s="6"/>
    </row>
    <row r="69" spans="1:12" ht="31.2">
      <c r="A69" s="17" t="s">
        <v>70</v>
      </c>
      <c r="B69" s="16"/>
      <c r="C69" s="16">
        <v>1</v>
      </c>
      <c r="D69" s="16">
        <f>C69</f>
        <v>1</v>
      </c>
      <c r="E69" s="16"/>
      <c r="F69" s="16"/>
      <c r="G69" s="16">
        <f t="shared" ref="G69" si="34">E69+F69</f>
        <v>0</v>
      </c>
      <c r="H69" s="16">
        <f>D69+G69</f>
        <v>1</v>
      </c>
      <c r="I69" s="16"/>
      <c r="J69" s="16"/>
      <c r="K69" s="6"/>
      <c r="L69" s="6"/>
    </row>
    <row r="70" spans="1:12" ht="15.6">
      <c r="A70" s="13" t="s">
        <v>39</v>
      </c>
      <c r="B70" s="18">
        <f>B71</f>
        <v>0</v>
      </c>
      <c r="C70" s="18">
        <f t="shared" ref="C70:J70" si="35">C71</f>
        <v>10</v>
      </c>
      <c r="D70" s="18">
        <f t="shared" si="35"/>
        <v>10</v>
      </c>
      <c r="E70" s="18">
        <f t="shared" si="35"/>
        <v>0</v>
      </c>
      <c r="F70" s="18">
        <f t="shared" si="35"/>
        <v>0</v>
      </c>
      <c r="G70" s="18">
        <f t="shared" si="35"/>
        <v>0</v>
      </c>
      <c r="H70" s="18">
        <f t="shared" si="35"/>
        <v>10</v>
      </c>
      <c r="I70" s="18">
        <f t="shared" si="35"/>
        <v>0</v>
      </c>
      <c r="J70" s="18">
        <f t="shared" si="35"/>
        <v>0</v>
      </c>
      <c r="K70" s="6"/>
      <c r="L70" s="6"/>
    </row>
    <row r="71" spans="1:12" ht="31.2">
      <c r="A71" s="17" t="s">
        <v>40</v>
      </c>
      <c r="B71" s="22"/>
      <c r="C71" s="22">
        <v>10</v>
      </c>
      <c r="D71" s="22">
        <v>10</v>
      </c>
      <c r="E71" s="22"/>
      <c r="F71" s="22"/>
      <c r="G71" s="22"/>
      <c r="H71" s="16">
        <f>D71+G71</f>
        <v>10</v>
      </c>
      <c r="I71" s="22"/>
      <c r="J71" s="22"/>
      <c r="K71" s="6"/>
      <c r="L71" s="6"/>
    </row>
    <row r="72" spans="1:12" ht="15.6">
      <c r="A72" s="13" t="s">
        <v>41</v>
      </c>
      <c r="B72" s="14">
        <f>B73</f>
        <v>3230.7</v>
      </c>
      <c r="C72" s="14">
        <f t="shared" ref="C72:J72" si="36">C73</f>
        <v>12686.1</v>
      </c>
      <c r="D72" s="14">
        <f t="shared" si="36"/>
        <v>13186.1</v>
      </c>
      <c r="E72" s="14">
        <f t="shared" si="36"/>
        <v>529.9</v>
      </c>
      <c r="F72" s="14">
        <f t="shared" si="36"/>
        <v>-529.9</v>
      </c>
      <c r="G72" s="14">
        <f t="shared" si="36"/>
        <v>0</v>
      </c>
      <c r="H72" s="14">
        <f t="shared" si="36"/>
        <v>13186.1</v>
      </c>
      <c r="I72" s="14">
        <f t="shared" si="36"/>
        <v>0</v>
      </c>
      <c r="J72" s="14">
        <f t="shared" si="36"/>
        <v>0</v>
      </c>
      <c r="K72" s="6"/>
      <c r="L72" s="6"/>
    </row>
    <row r="73" spans="1:12" ht="15.6">
      <c r="A73" s="17" t="s">
        <v>42</v>
      </c>
      <c r="B73" s="16">
        <f>B74+B75</f>
        <v>3230.7</v>
      </c>
      <c r="C73" s="16">
        <f t="shared" ref="C73:I73" si="37">C74+C75</f>
        <v>12686.1</v>
      </c>
      <c r="D73" s="16">
        <f t="shared" si="37"/>
        <v>13186.1</v>
      </c>
      <c r="E73" s="16">
        <f t="shared" si="37"/>
        <v>529.9</v>
      </c>
      <c r="F73" s="16">
        <f t="shared" si="37"/>
        <v>-529.9</v>
      </c>
      <c r="G73" s="16">
        <f t="shared" si="37"/>
        <v>0</v>
      </c>
      <c r="H73" s="16">
        <f t="shared" si="37"/>
        <v>13186.1</v>
      </c>
      <c r="I73" s="16">
        <f t="shared" si="37"/>
        <v>0</v>
      </c>
      <c r="J73" s="16"/>
      <c r="K73" s="6"/>
      <c r="L73" s="6"/>
    </row>
    <row r="74" spans="1:12" ht="15.6">
      <c r="A74" s="21" t="s">
        <v>43</v>
      </c>
      <c r="B74" s="16">
        <v>2407.5</v>
      </c>
      <c r="C74" s="16">
        <v>1848</v>
      </c>
      <c r="D74" s="16">
        <v>2348</v>
      </c>
      <c r="E74" s="16">
        <v>529.9</v>
      </c>
      <c r="F74" s="16"/>
      <c r="G74" s="16">
        <f t="shared" ref="G74:G78" si="38">E74+F74</f>
        <v>529.9</v>
      </c>
      <c r="H74" s="16">
        <f t="shared" ref="H74:H78" si="39">D74+G74</f>
        <v>2877.9</v>
      </c>
      <c r="I74" s="16"/>
      <c r="J74" s="16"/>
      <c r="K74" s="6"/>
      <c r="L74" s="6"/>
    </row>
    <row r="75" spans="1:12" ht="15.6">
      <c r="A75" s="21" t="s">
        <v>24</v>
      </c>
      <c r="B75" s="16">
        <v>823.2</v>
      </c>
      <c r="C75" s="16">
        <v>10838.1</v>
      </c>
      <c r="D75" s="16">
        <f>C75</f>
        <v>10838.1</v>
      </c>
      <c r="E75" s="16"/>
      <c r="F75" s="16">
        <v>-529.9</v>
      </c>
      <c r="G75" s="16">
        <f t="shared" si="38"/>
        <v>-529.9</v>
      </c>
      <c r="H75" s="16">
        <f t="shared" si="39"/>
        <v>10308.200000000001</v>
      </c>
      <c r="I75" s="16"/>
      <c r="J75" s="16"/>
      <c r="K75" s="6"/>
      <c r="L75" s="6"/>
    </row>
    <row r="76" spans="1:12" ht="31.2">
      <c r="A76" s="17" t="s">
        <v>44</v>
      </c>
      <c r="B76" s="22"/>
      <c r="C76" s="22"/>
      <c r="D76" s="22"/>
      <c r="E76" s="22"/>
      <c r="F76" s="22"/>
      <c r="G76" s="16">
        <f t="shared" si="38"/>
        <v>0</v>
      </c>
      <c r="H76" s="16">
        <f t="shared" si="39"/>
        <v>0</v>
      </c>
      <c r="I76" s="22"/>
      <c r="J76" s="22"/>
      <c r="K76" s="6"/>
      <c r="L76" s="6"/>
    </row>
    <row r="77" spans="1:12" ht="15.6">
      <c r="A77" s="21" t="s">
        <v>43</v>
      </c>
      <c r="B77" s="22"/>
      <c r="C77" s="22"/>
      <c r="D77" s="22"/>
      <c r="E77" s="22"/>
      <c r="F77" s="22"/>
      <c r="G77" s="16">
        <f t="shared" si="38"/>
        <v>0</v>
      </c>
      <c r="H77" s="16">
        <f t="shared" si="39"/>
        <v>0</v>
      </c>
      <c r="I77" s="22"/>
      <c r="J77" s="22"/>
      <c r="K77" s="6"/>
    </row>
    <row r="78" spans="1:12" ht="15.6">
      <c r="A78" s="21" t="s">
        <v>24</v>
      </c>
      <c r="B78" s="22"/>
      <c r="C78" s="22"/>
      <c r="D78" s="22"/>
      <c r="E78" s="22"/>
      <c r="F78" s="22"/>
      <c r="G78" s="16">
        <f t="shared" si="38"/>
        <v>0</v>
      </c>
      <c r="H78" s="16">
        <f t="shared" si="39"/>
        <v>0</v>
      </c>
      <c r="I78" s="22"/>
      <c r="J78" s="22"/>
      <c r="K78" s="6"/>
    </row>
    <row r="79" spans="1:12" ht="15.6">
      <c r="A79" s="13" t="s">
        <v>45</v>
      </c>
      <c r="B79" s="14">
        <f>B80</f>
        <v>2067.6999999999998</v>
      </c>
      <c r="C79" s="14">
        <f t="shared" ref="C79:J79" si="40">C80</f>
        <v>40</v>
      </c>
      <c r="D79" s="14">
        <f t="shared" si="40"/>
        <v>60</v>
      </c>
      <c r="E79" s="14">
        <f t="shared" si="40"/>
        <v>4</v>
      </c>
      <c r="F79" s="14">
        <f t="shared" si="40"/>
        <v>0</v>
      </c>
      <c r="G79" s="14">
        <f t="shared" si="40"/>
        <v>4</v>
      </c>
      <c r="H79" s="14">
        <f t="shared" si="40"/>
        <v>64</v>
      </c>
      <c r="I79" s="14">
        <f t="shared" si="40"/>
        <v>0</v>
      </c>
      <c r="J79" s="14">
        <f t="shared" si="40"/>
        <v>0</v>
      </c>
      <c r="K79" s="6"/>
    </row>
    <row r="80" spans="1:12" ht="15.6">
      <c r="A80" s="17" t="s">
        <v>46</v>
      </c>
      <c r="B80" s="22">
        <f>B82</f>
        <v>2067.6999999999998</v>
      </c>
      <c r="C80" s="22">
        <f t="shared" ref="C80:I80" si="41">C82</f>
        <v>40</v>
      </c>
      <c r="D80" s="22">
        <f t="shared" si="41"/>
        <v>60</v>
      </c>
      <c r="E80" s="22">
        <f t="shared" si="41"/>
        <v>4</v>
      </c>
      <c r="F80" s="22">
        <f t="shared" si="41"/>
        <v>0</v>
      </c>
      <c r="G80" s="22">
        <f t="shared" si="41"/>
        <v>4</v>
      </c>
      <c r="H80" s="22">
        <f t="shared" si="41"/>
        <v>64</v>
      </c>
      <c r="I80" s="22">
        <f t="shared" si="41"/>
        <v>0</v>
      </c>
      <c r="J80" s="22"/>
      <c r="K80" s="6"/>
    </row>
    <row r="81" spans="1:11" ht="15.6">
      <c r="A81" s="21" t="s">
        <v>43</v>
      </c>
      <c r="B81" s="22"/>
      <c r="C81" s="22"/>
      <c r="D81" s="22"/>
      <c r="E81" s="22"/>
      <c r="F81" s="22"/>
      <c r="G81" s="16">
        <f t="shared" ref="G81:G88" si="42">E81+F81</f>
        <v>0</v>
      </c>
      <c r="H81" s="16">
        <f t="shared" ref="H81:H86" si="43">D81+G81</f>
        <v>0</v>
      </c>
      <c r="I81" s="22"/>
      <c r="J81" s="22"/>
      <c r="K81" s="6"/>
    </row>
    <row r="82" spans="1:11" ht="15.6">
      <c r="A82" s="21" t="s">
        <v>24</v>
      </c>
      <c r="B82" s="22">
        <v>2067.6999999999998</v>
      </c>
      <c r="C82" s="22">
        <v>40</v>
      </c>
      <c r="D82" s="22">
        <v>60</v>
      </c>
      <c r="E82" s="22">
        <v>4</v>
      </c>
      <c r="F82" s="22"/>
      <c r="G82" s="16">
        <f t="shared" si="42"/>
        <v>4</v>
      </c>
      <c r="H82" s="16">
        <f t="shared" si="43"/>
        <v>64</v>
      </c>
      <c r="I82" s="22"/>
      <c r="J82" s="22"/>
      <c r="K82" s="6"/>
    </row>
    <row r="83" spans="1:11" ht="31.2">
      <c r="A83" s="13" t="s">
        <v>47</v>
      </c>
      <c r="B83" s="22"/>
      <c r="C83" s="22"/>
      <c r="D83" s="22"/>
      <c r="E83" s="22"/>
      <c r="F83" s="22"/>
      <c r="G83" s="16">
        <f t="shared" si="42"/>
        <v>0</v>
      </c>
      <c r="H83" s="16">
        <f t="shared" si="43"/>
        <v>0</v>
      </c>
      <c r="I83" s="22"/>
      <c r="J83" s="22"/>
      <c r="K83" s="6"/>
    </row>
    <row r="84" spans="1:11" ht="31.2">
      <c r="A84" s="17" t="s">
        <v>48</v>
      </c>
      <c r="B84" s="22"/>
      <c r="C84" s="22"/>
      <c r="D84" s="22"/>
      <c r="E84" s="22"/>
      <c r="F84" s="22"/>
      <c r="G84" s="16">
        <f t="shared" si="42"/>
        <v>0</v>
      </c>
      <c r="H84" s="16">
        <f t="shared" si="43"/>
        <v>0</v>
      </c>
      <c r="I84" s="22"/>
      <c r="J84" s="22"/>
      <c r="K84" s="6"/>
    </row>
    <row r="85" spans="1:11" ht="16.95" customHeight="1">
      <c r="A85" s="13" t="s">
        <v>49</v>
      </c>
      <c r="B85" s="22"/>
      <c r="C85" s="22"/>
      <c r="D85" s="22"/>
      <c r="E85" s="22"/>
      <c r="F85" s="22"/>
      <c r="G85" s="16">
        <f t="shared" si="42"/>
        <v>0</v>
      </c>
      <c r="H85" s="16">
        <f t="shared" si="43"/>
        <v>0</v>
      </c>
      <c r="I85" s="22"/>
      <c r="J85" s="22"/>
      <c r="K85" s="6"/>
    </row>
    <row r="86" spans="1:11" ht="31.2">
      <c r="A86" s="17" t="s">
        <v>50</v>
      </c>
      <c r="B86" s="22"/>
      <c r="C86" s="22"/>
      <c r="D86" s="22"/>
      <c r="E86" s="22"/>
      <c r="F86" s="22"/>
      <c r="G86" s="16">
        <f t="shared" si="42"/>
        <v>0</v>
      </c>
      <c r="H86" s="16">
        <f t="shared" si="43"/>
        <v>0</v>
      </c>
      <c r="I86" s="22"/>
      <c r="J86" s="22"/>
      <c r="K86" s="6"/>
    </row>
    <row r="87" spans="1:11" ht="15.6">
      <c r="A87" s="13" t="s">
        <v>51</v>
      </c>
      <c r="B87" s="14">
        <f>B8-B33</f>
        <v>1290.8599999999969</v>
      </c>
      <c r="C87" s="14">
        <f t="shared" ref="C87:I87" si="44">C8-C33</f>
        <v>-508.30000000000291</v>
      </c>
      <c r="D87" s="14">
        <f t="shared" si="44"/>
        <v>-2065.6000000000058</v>
      </c>
      <c r="E87" s="14">
        <f t="shared" si="44"/>
        <v>-595.19999999999982</v>
      </c>
      <c r="F87" s="14">
        <f t="shared" si="44"/>
        <v>595.19999999999993</v>
      </c>
      <c r="G87" s="14">
        <f t="shared" si="44"/>
        <v>0</v>
      </c>
      <c r="H87" s="14">
        <f t="shared" si="44"/>
        <v>-2065.6000000000058</v>
      </c>
      <c r="I87" s="14">
        <f t="shared" si="44"/>
        <v>0</v>
      </c>
      <c r="J87" s="22"/>
      <c r="K87" s="6"/>
    </row>
    <row r="88" spans="1:11" ht="31.2">
      <c r="A88" s="13" t="s">
        <v>52</v>
      </c>
      <c r="B88" s="14">
        <v>2065.6999999999998</v>
      </c>
      <c r="C88" s="14"/>
      <c r="D88" s="14"/>
      <c r="E88" s="22"/>
      <c r="F88" s="22"/>
      <c r="G88" s="16">
        <f t="shared" si="42"/>
        <v>0</v>
      </c>
      <c r="H88" s="16">
        <f>D88+G88</f>
        <v>0</v>
      </c>
      <c r="I88" s="22"/>
      <c r="J88" s="22"/>
      <c r="K88" s="6"/>
    </row>
    <row r="89" spans="1:11" ht="31.2">
      <c r="A89" s="13" t="s">
        <v>53</v>
      </c>
      <c r="B89" s="22">
        <f>B90+B91</f>
        <v>-1290.8599999999969</v>
      </c>
      <c r="C89" s="22">
        <f t="shared" ref="C89:I89" si="45">C90+C91</f>
        <v>508.30000000000291</v>
      </c>
      <c r="D89" s="22">
        <f t="shared" si="45"/>
        <v>2065.6000000000058</v>
      </c>
      <c r="E89" s="22">
        <f t="shared" si="45"/>
        <v>595.19999999999982</v>
      </c>
      <c r="F89" s="22">
        <f t="shared" si="45"/>
        <v>-595.19999999999993</v>
      </c>
      <c r="G89" s="22">
        <f t="shared" si="45"/>
        <v>0</v>
      </c>
      <c r="H89" s="22">
        <f t="shared" si="45"/>
        <v>2065.6000000000058</v>
      </c>
      <c r="I89" s="22">
        <f t="shared" si="45"/>
        <v>0</v>
      </c>
      <c r="J89" s="22"/>
      <c r="K89" s="6"/>
    </row>
    <row r="90" spans="1:11" ht="15.6">
      <c r="A90" s="17" t="s">
        <v>54</v>
      </c>
      <c r="B90" s="22">
        <f>-B8</f>
        <v>-25464.899999999998</v>
      </c>
      <c r="C90" s="22">
        <f t="shared" ref="C90:I90" si="46">-C8</f>
        <v>-30826.799999999996</v>
      </c>
      <c r="D90" s="22">
        <f t="shared" si="46"/>
        <v>-31694.299999999996</v>
      </c>
      <c r="E90" s="22">
        <f t="shared" si="46"/>
        <v>-1272.4000000000001</v>
      </c>
      <c r="F90" s="22">
        <f t="shared" si="46"/>
        <v>0</v>
      </c>
      <c r="G90" s="22">
        <f t="shared" si="46"/>
        <v>-1272.4000000000001</v>
      </c>
      <c r="H90" s="22">
        <f t="shared" si="46"/>
        <v>-32966.699999999997</v>
      </c>
      <c r="I90" s="22">
        <f t="shared" si="46"/>
        <v>0</v>
      </c>
      <c r="J90" s="22"/>
      <c r="K90" s="6"/>
    </row>
    <row r="91" spans="1:11" ht="15.6">
      <c r="A91" s="17" t="s">
        <v>55</v>
      </c>
      <c r="B91" s="22">
        <f>B33</f>
        <v>24174.04</v>
      </c>
      <c r="C91" s="22">
        <f t="shared" ref="C91:I91" si="47">C33</f>
        <v>31335.1</v>
      </c>
      <c r="D91" s="22">
        <f t="shared" si="47"/>
        <v>33759.9</v>
      </c>
      <c r="E91" s="22">
        <f t="shared" si="47"/>
        <v>1867.6</v>
      </c>
      <c r="F91" s="22">
        <f t="shared" si="47"/>
        <v>-595.19999999999993</v>
      </c>
      <c r="G91" s="22">
        <f t="shared" si="47"/>
        <v>1272.4000000000001</v>
      </c>
      <c r="H91" s="22">
        <f t="shared" si="47"/>
        <v>35032.300000000003</v>
      </c>
      <c r="I91" s="22">
        <f t="shared" si="47"/>
        <v>0</v>
      </c>
      <c r="J91" s="22"/>
      <c r="K91" s="6"/>
    </row>
    <row r="92" spans="1:11" ht="15.6">
      <c r="A92" s="9"/>
      <c r="B92" s="10"/>
      <c r="C92" s="10"/>
      <c r="D92" s="10"/>
      <c r="E92" s="10"/>
      <c r="F92" s="10"/>
      <c r="G92" s="10"/>
      <c r="H92" s="10"/>
      <c r="I92" s="10"/>
      <c r="J92" s="10"/>
      <c r="K92" s="6"/>
    </row>
    <row r="93" spans="1:11" s="8" customFormat="1" ht="15.6">
      <c r="A93" s="38" t="s">
        <v>88</v>
      </c>
      <c r="B93" s="11"/>
      <c r="C93" s="11"/>
      <c r="D93" s="11"/>
    </row>
    <row r="94" spans="1:11" s="8" customFormat="1" ht="15.6">
      <c r="A94" s="38"/>
      <c r="B94" s="11"/>
      <c r="C94" s="11"/>
      <c r="D94" s="11" t="s">
        <v>89</v>
      </c>
    </row>
    <row r="95" spans="1:11" s="8" customFormat="1" ht="15.6">
      <c r="A95" s="39" t="s">
        <v>71</v>
      </c>
      <c r="B95" s="1"/>
      <c r="C95" s="1"/>
      <c r="D95" s="1"/>
    </row>
    <row r="96" spans="1:11" s="8" customFormat="1" ht="15.6">
      <c r="A96" s="39"/>
      <c r="B96" s="1"/>
      <c r="C96" s="1"/>
      <c r="D96" s="1" t="s">
        <v>90</v>
      </c>
    </row>
    <row r="97" spans="1:4">
      <c r="A97" s="7"/>
      <c r="B97" s="7"/>
      <c r="C97" s="7"/>
      <c r="D97" s="7"/>
    </row>
    <row r="98" spans="1:4" ht="15.6" hidden="1">
      <c r="A98" s="1" t="s">
        <v>56</v>
      </c>
    </row>
    <row r="99" spans="1:4" ht="15.6" hidden="1">
      <c r="A99" s="1" t="s">
        <v>57</v>
      </c>
    </row>
  </sheetData>
  <mergeCells count="13">
    <mergeCell ref="A93:A94"/>
    <mergeCell ref="A95:A96"/>
    <mergeCell ref="E5:G5"/>
    <mergeCell ref="H5:H6"/>
    <mergeCell ref="I5:I6"/>
    <mergeCell ref="A1:J1"/>
    <mergeCell ref="A2:J2"/>
    <mergeCell ref="A3:J3"/>
    <mergeCell ref="B5:B6"/>
    <mergeCell ref="C5:C6"/>
    <mergeCell ref="D5:D6"/>
    <mergeCell ref="A5:A6"/>
    <mergeCell ref="J5:J6"/>
  </mergeCells>
  <pageMargins left="0.31496062992125984" right="0.11811023622047245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Ndoh</dc:creator>
  <cp:lastModifiedBy>BuhOne</cp:lastModifiedBy>
  <cp:lastPrinted>2025-03-18T08:26:32Z</cp:lastPrinted>
  <dcterms:created xsi:type="dcterms:W3CDTF">2023-03-17T05:55:47Z</dcterms:created>
  <dcterms:modified xsi:type="dcterms:W3CDTF">2025-06-30T07:58:11Z</dcterms:modified>
</cp:coreProperties>
</file>